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uro-ad.local\share$\上下水道課\6304_経理係\02 下水道事業\　調査回答\01月　経営比較分析表\R03（R02決算）\経営比較分析表記入用\"/>
    </mc:Choice>
  </mc:AlternateContent>
  <workbookProtection workbookAlgorithmName="SHA-512" workbookHashValue="4n6Bn2/Q5wOo7/lGJC/Vq3FHrqgHfwKVLT3xYNJWbccO5yCiRt9e61C36Wm4xRt0XY75TsaJZKEx2JI1tBiFvg==" workbookSaltValue="F6sKfRSEy9deIcTTs5SVQg==" workbookSpinCount="100000" lockStructure="1"/>
  <bookViews>
    <workbookView xWindow="0" yWindow="0" windowWidth="24840" windowHeight="1129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Q6" i="5"/>
  <c r="W10" i="4" s="1"/>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BB10" i="4"/>
  <c r="AT10" i="4"/>
  <c r="AL10" i="4"/>
  <c r="AD10" i="4"/>
  <c r="P10" i="4"/>
  <c r="I10" i="4"/>
  <c r="B10" i="4"/>
  <c r="AT8" i="4"/>
  <c r="AL8" i="4"/>
  <c r="AD8" i="4"/>
  <c r="W8" i="4"/>
  <c r="P8" i="4"/>
  <c r="I8" i="4"/>
  <c r="B8" i="4"/>
  <c r="B6" i="4"/>
</calcChain>
</file>

<file path=xl/sharedStrings.xml><?xml version="1.0" encoding="utf-8"?>
<sst xmlns="http://schemas.openxmlformats.org/spreadsheetml/2006/main" count="236" uniqueCount="119">
  <si>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</si>
  <si>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</si>
  <si>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</si>
  <si>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</si>
  <si>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</si>
  <si>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</si>
  <si>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</si>
  <si>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</si>
  <si>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</si>
  <si>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</si>
  <si>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</si>
  <si>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</si>
  <si>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</si>
  <si>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</si>
  <si>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</si>
  <si>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</si>
  <si>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</si>
  <si>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</si>
  <si>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</si>
  <si>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</si>
  <si>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</si>
  <si>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</si>
  <si>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</si>
  <si>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</si>
  <si>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</si>
  <si>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</si>
  <si>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</si>
  <si>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</si>
  <si>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</si>
  <si>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</si>
  <si>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</si>
  <si>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</si>
  <si>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</si>
  <si>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</si>
  <si>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</si>
  <si>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</si>
  <si>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</si>
  <si>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</si>
  <si>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</si>
  <si>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</si>
  <si>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</si>
  <si>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</si>
  <si>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</si>
  <si>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</si>
  <si>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</si>
  <si>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</si>
  <si>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</si>
  <si>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</si>
  <si>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</si>
  <si>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</si>
  <si>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</si>
  <si>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</si>
  <si>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</si>
  <si>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</si>
  <si>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</si>
  <si>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</si>
  <si>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</si>
  <si>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</si>
  <si>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</si>
  <si>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</si>
  <si>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</si>
  <si>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</si>
  <si>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</si>
  <si>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</si>
  <si>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</si>
  <si>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</si>
  <si>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</si>
  <si>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</si>
  <si>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</si>
  <si>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</si>
  <si>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</si>
  <si>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</si>
  <si>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</si>
  <si>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</si>
  <si>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</si>
  <si>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</si>
  <si>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</si>
  <si>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</si>
  <si>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</si>
  <si>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</si>
  <si>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</si>
  <si>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</si>
  <si>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</si>
  <si>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</si>
  <si>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</si>
  <si>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</si>
  <si>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</si>
  <si>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</si>
  <si>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</si>
  <si>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</si>
  <si>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</si>
  <si>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</si>
  <si>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</si>
  <si>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</si>
  <si>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</si>
  <si>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</si>
  <si>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</si>
  <si>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</si>
  <si>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黒石市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</si>
  <si>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</si>
  <si>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</si>
  <si>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</si>
  <si>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</si>
  <si>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</si>
  <si>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</si>
  <si>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</si>
  <si>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</si>
  <si>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</si>
  <si>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</si>
  <si>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</si>
  <si>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</si>
  <si>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</si>
  <si>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</si>
  <si>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</si>
  <si>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</si>
  <si>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</si>
  <si>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当市の農業集落排水事業は、平成９年４月１日供用開始であり、管渠等は法定耐用年数までには至っていないため、現在のところ老朽化による更新は行っていない。
　今後は、人口減少等により事業の存廃の検討が必要となることから、現時点では管渠等の更新は予定しておらず、維持管理に努めることで現在の施設を用いて事業を続けていく。</t>
    <phoneticPr fontId="4"/>
  </si>
  <si>
    <t>　当市の農業集落排水事業は人口減少に伴い、使用料収入が減少傾向にある。使用料収入だけでは財源が足りず、多額の一般会計繰入金により賄っている。
　令和２年度は使用料収入は減少しているものの、一般会計繰入金の増により収益的収支比率は上昇している。
　しかし類似団体平均と比べて汚水処理原価は高く、経費回収率も低迷したままである。
　また事業の規模に比して企業債残高が多く、償還により残高を減らしてはいるものの企業債残高対事業規模比率は高止まりしている。
　使用料の水準は下水道事業（公共下水道）に合わせているが、今後も人口減少により有収水量や使用料収入は減少すると考えられるため、事業の存続や合併処理浄化槽への切り替え等についての検討が必要である。</t>
    <rPh sb="84" eb="86">
      <t>ゲンショウ</t>
    </rPh>
    <rPh sb="94" eb="96">
      <t>イッパン</t>
    </rPh>
    <rPh sb="96" eb="98">
      <t>カイケイ</t>
    </rPh>
    <rPh sb="98" eb="100">
      <t>クリイレ</t>
    </rPh>
    <rPh sb="100" eb="101">
      <t>キン</t>
    </rPh>
    <rPh sb="102" eb="103">
      <t>ゾウ</t>
    </rPh>
    <phoneticPr fontId="4"/>
  </si>
  <si>
    <t>　現時点でも多額の一般会計繰入金に頼っており経営は厳しく、今後も人口減少が進み使用料が落ちるなど経営状況は更なる悪化が予想される。
　今後は事業の存廃や合併処理浄化槽への切り替えなどといった、経営改善についての検討が必要である。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</si>
</sst>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32E-45CE-8241-324177CD0B19}"/>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2.0499999999999998</c:v>
                </c:pt>
                <c:pt idx="1">
                  <c:v>0.01</c:v>
                </c:pt>
                <c:pt idx="2">
                  <c:v>0.01</c:v>
                </c:pt>
                <c:pt idx="3">
                  <c:v>0.02</c:v>
                </c:pt>
                <c:pt idx="4">
                  <c:v>0.25</c:v>
                </c:pt>
              </c:numCache>
            </c:numRef>
          </c:val>
          <c:smooth val="0"/>
          <c:extLst>
            <c:ext xmlns:c16="http://schemas.microsoft.com/office/drawing/2014/chart" uri="{C3380CC4-5D6E-409C-BE32-E72D297353CC}">
              <c16:uniqueId val="{00000001-D32E-45CE-8241-324177CD0B19}"/>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50</c:v>
                </c:pt>
                <c:pt idx="1">
                  <c:v>47.62</c:v>
                </c:pt>
                <c:pt idx="2">
                  <c:v>48.81</c:v>
                </c:pt>
                <c:pt idx="3">
                  <c:v>47.62</c:v>
                </c:pt>
                <c:pt idx="4">
                  <c:v>46.43</c:v>
                </c:pt>
              </c:numCache>
            </c:numRef>
          </c:val>
          <c:extLst>
            <c:ext xmlns:c16="http://schemas.microsoft.com/office/drawing/2014/chart" uri="{C3380CC4-5D6E-409C-BE32-E72D297353CC}">
              <c16:uniqueId val="{00000000-614F-4B86-A35C-706CC000E85F}"/>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60.65</c:v>
                </c:pt>
                <c:pt idx="1">
                  <c:v>51.75</c:v>
                </c:pt>
                <c:pt idx="2">
                  <c:v>50.68</c:v>
                </c:pt>
                <c:pt idx="3">
                  <c:v>50.14</c:v>
                </c:pt>
                <c:pt idx="4">
                  <c:v>54.83</c:v>
                </c:pt>
              </c:numCache>
            </c:numRef>
          </c:val>
          <c:smooth val="0"/>
          <c:extLst>
            <c:ext xmlns:c16="http://schemas.microsoft.com/office/drawing/2014/chart" uri="{C3380CC4-5D6E-409C-BE32-E72D297353CC}">
              <c16:uniqueId val="{00000001-614F-4B86-A35C-706CC000E85F}"/>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87.6</c:v>
                </c:pt>
                <c:pt idx="1">
                  <c:v>88.24</c:v>
                </c:pt>
                <c:pt idx="2">
                  <c:v>90.83</c:v>
                </c:pt>
                <c:pt idx="3">
                  <c:v>90.43</c:v>
                </c:pt>
                <c:pt idx="4">
                  <c:v>94.55</c:v>
                </c:pt>
              </c:numCache>
            </c:numRef>
          </c:val>
          <c:extLst>
            <c:ext xmlns:c16="http://schemas.microsoft.com/office/drawing/2014/chart" uri="{C3380CC4-5D6E-409C-BE32-E72D297353CC}">
              <c16:uniqueId val="{00000000-97B5-464F-B699-955406A558F2}"/>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84.58</c:v>
                </c:pt>
                <c:pt idx="1">
                  <c:v>84.84</c:v>
                </c:pt>
                <c:pt idx="2">
                  <c:v>84.86</c:v>
                </c:pt>
                <c:pt idx="3">
                  <c:v>84.98</c:v>
                </c:pt>
                <c:pt idx="4">
                  <c:v>84.7</c:v>
                </c:pt>
              </c:numCache>
            </c:numRef>
          </c:val>
          <c:smooth val="0"/>
          <c:extLst>
            <c:ext xmlns:c16="http://schemas.microsoft.com/office/drawing/2014/chart" uri="{C3380CC4-5D6E-409C-BE32-E72D297353CC}">
              <c16:uniqueId val="{00000001-97B5-464F-B699-955406A558F2}"/>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70.599999999999994</c:v>
                </c:pt>
                <c:pt idx="1">
                  <c:v>73.040000000000006</c:v>
                </c:pt>
                <c:pt idx="2">
                  <c:v>71.78</c:v>
                </c:pt>
                <c:pt idx="3">
                  <c:v>74.42</c:v>
                </c:pt>
                <c:pt idx="4">
                  <c:v>79.47</c:v>
                </c:pt>
              </c:numCache>
            </c:numRef>
          </c:val>
          <c:extLst>
            <c:ext xmlns:c16="http://schemas.microsoft.com/office/drawing/2014/chart" uri="{C3380CC4-5D6E-409C-BE32-E72D297353CC}">
              <c16:uniqueId val="{00000000-C49B-4B0D-A020-66D703D98CD9}"/>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49B-4B0D-A020-66D703D98CD9}"/>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0A7-4659-9566-92C8F235DBBF}"/>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0A7-4659-9566-92C8F235DBBF}"/>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D7E-484E-B699-DB2088F8250F}"/>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D7E-484E-B699-DB2088F8250F}"/>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E8B-4C19-8D0E-7B1E3C72BFBA}"/>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E8B-4C19-8D0E-7B1E3C72BFBA}"/>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FC9-4D54-A3AD-E862C581F908}"/>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FC9-4D54-A3AD-E862C581F908}"/>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2706.28</c:v>
                </c:pt>
                <c:pt idx="1">
                  <c:v>2871.44</c:v>
                </c:pt>
                <c:pt idx="2">
                  <c:v>3089.66</c:v>
                </c:pt>
                <c:pt idx="3">
                  <c:v>3151.5</c:v>
                </c:pt>
                <c:pt idx="4">
                  <c:v>3092.78</c:v>
                </c:pt>
              </c:numCache>
            </c:numRef>
          </c:val>
          <c:extLst>
            <c:ext xmlns:c16="http://schemas.microsoft.com/office/drawing/2014/chart" uri="{C3380CC4-5D6E-409C-BE32-E72D297353CC}">
              <c16:uniqueId val="{00000000-E3D7-4DC7-9E4B-844B8CB114C4}"/>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974.93</c:v>
                </c:pt>
                <c:pt idx="1">
                  <c:v>855.8</c:v>
                </c:pt>
                <c:pt idx="2">
                  <c:v>789.46</c:v>
                </c:pt>
                <c:pt idx="3">
                  <c:v>826.83</c:v>
                </c:pt>
                <c:pt idx="4">
                  <c:v>867.83</c:v>
                </c:pt>
              </c:numCache>
            </c:numRef>
          </c:val>
          <c:smooth val="0"/>
          <c:extLst>
            <c:ext xmlns:c16="http://schemas.microsoft.com/office/drawing/2014/chart" uri="{C3380CC4-5D6E-409C-BE32-E72D297353CC}">
              <c16:uniqueId val="{00000001-E3D7-4DC7-9E4B-844B8CB114C4}"/>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25.5</c:v>
                </c:pt>
                <c:pt idx="1">
                  <c:v>20.47</c:v>
                </c:pt>
                <c:pt idx="2">
                  <c:v>32.78</c:v>
                </c:pt>
                <c:pt idx="3">
                  <c:v>24.94</c:v>
                </c:pt>
                <c:pt idx="4">
                  <c:v>21.04</c:v>
                </c:pt>
              </c:numCache>
            </c:numRef>
          </c:val>
          <c:extLst>
            <c:ext xmlns:c16="http://schemas.microsoft.com/office/drawing/2014/chart" uri="{C3380CC4-5D6E-409C-BE32-E72D297353CC}">
              <c16:uniqueId val="{00000000-0B17-4FDE-952E-6C35162C147C}"/>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55.32</c:v>
                </c:pt>
                <c:pt idx="1">
                  <c:v>59.8</c:v>
                </c:pt>
                <c:pt idx="2">
                  <c:v>57.77</c:v>
                </c:pt>
                <c:pt idx="3">
                  <c:v>57.31</c:v>
                </c:pt>
                <c:pt idx="4">
                  <c:v>57.08</c:v>
                </c:pt>
              </c:numCache>
            </c:numRef>
          </c:val>
          <c:smooth val="0"/>
          <c:extLst>
            <c:ext xmlns:c16="http://schemas.microsoft.com/office/drawing/2014/chart" uri="{C3380CC4-5D6E-409C-BE32-E72D297353CC}">
              <c16:uniqueId val="{00000001-0B17-4FDE-952E-6C35162C147C}"/>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901.35</c:v>
                </c:pt>
                <c:pt idx="1">
                  <c:v>1067.46</c:v>
                </c:pt>
                <c:pt idx="2">
                  <c:v>672.53</c:v>
                </c:pt>
                <c:pt idx="3">
                  <c:v>876.96</c:v>
                </c:pt>
                <c:pt idx="4">
                  <c:v>1031.18</c:v>
                </c:pt>
              </c:numCache>
            </c:numRef>
          </c:val>
          <c:extLst>
            <c:ext xmlns:c16="http://schemas.microsoft.com/office/drawing/2014/chart" uri="{C3380CC4-5D6E-409C-BE32-E72D297353CC}">
              <c16:uniqueId val="{00000000-6CA6-41A9-A141-D4C9B69EB61C}"/>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283.17</c:v>
                </c:pt>
                <c:pt idx="1">
                  <c:v>263.76</c:v>
                </c:pt>
                <c:pt idx="2">
                  <c:v>274.35000000000002</c:v>
                </c:pt>
                <c:pt idx="3">
                  <c:v>273.52</c:v>
                </c:pt>
                <c:pt idx="4">
                  <c:v>274.99</c:v>
                </c:pt>
              </c:numCache>
            </c:numRef>
          </c:val>
          <c:smooth val="0"/>
          <c:extLst>
            <c:ext xmlns:c16="http://schemas.microsoft.com/office/drawing/2014/chart" uri="{C3380CC4-5D6E-409C-BE32-E72D297353CC}">
              <c16:uniqueId val="{00000001-6CA6-41A9-A141-D4C9B69EB61C}"/>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【832.52】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【60.94】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70" zoomScaleNormal="70" workbookViewId="0">
      <selection activeCell="AY36" sqref="AY3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青森県　黒石市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F2</v>
      </c>
      <c r="X8" s="72"/>
      <c r="Y8" s="72"/>
      <c r="Z8" s="72"/>
      <c r="AA8" s="72"/>
      <c r="AB8" s="72"/>
      <c r="AC8" s="72"/>
      <c r="AD8" s="73" t="str">
        <f>データ!$M$6</f>
        <v>非設置</v>
      </c>
      <c r="AE8" s="73"/>
      <c r="AF8" s="73"/>
      <c r="AG8" s="73"/>
      <c r="AH8" s="73"/>
      <c r="AI8" s="73"/>
      <c r="AJ8" s="73"/>
      <c r="AK8" s="3"/>
      <c r="AL8" s="69">
        <f>データ!S6</f>
        <v>32530</v>
      </c>
      <c r="AM8" s="69"/>
      <c r="AN8" s="69"/>
      <c r="AO8" s="69"/>
      <c r="AP8" s="69"/>
      <c r="AQ8" s="69"/>
      <c r="AR8" s="69"/>
      <c r="AS8" s="69"/>
      <c r="AT8" s="68">
        <f>データ!T6</f>
        <v>217.05</v>
      </c>
      <c r="AU8" s="68"/>
      <c r="AV8" s="68"/>
      <c r="AW8" s="68"/>
      <c r="AX8" s="68"/>
      <c r="AY8" s="68"/>
      <c r="AZ8" s="68"/>
      <c r="BA8" s="68"/>
      <c r="BB8" s="68">
        <f>データ!U6</f>
        <v>149.87</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0.34</v>
      </c>
      <c r="Q10" s="68"/>
      <c r="R10" s="68"/>
      <c r="S10" s="68"/>
      <c r="T10" s="68"/>
      <c r="U10" s="68"/>
      <c r="V10" s="68"/>
      <c r="W10" s="68">
        <f>データ!Q6</f>
        <v>54.03</v>
      </c>
      <c r="X10" s="68"/>
      <c r="Y10" s="68"/>
      <c r="Z10" s="68"/>
      <c r="AA10" s="68"/>
      <c r="AB10" s="68"/>
      <c r="AC10" s="68"/>
      <c r="AD10" s="69">
        <f>データ!R6</f>
        <v>4045</v>
      </c>
      <c r="AE10" s="69"/>
      <c r="AF10" s="69"/>
      <c r="AG10" s="69"/>
      <c r="AH10" s="69"/>
      <c r="AI10" s="69"/>
      <c r="AJ10" s="69"/>
      <c r="AK10" s="2"/>
      <c r="AL10" s="69">
        <f>データ!V6</f>
        <v>110</v>
      </c>
      <c r="AM10" s="69"/>
      <c r="AN10" s="69"/>
      <c r="AO10" s="69"/>
      <c r="AP10" s="69"/>
      <c r="AQ10" s="69"/>
      <c r="AR10" s="69"/>
      <c r="AS10" s="69"/>
      <c r="AT10" s="68">
        <f>データ!W6</f>
        <v>0.16</v>
      </c>
      <c r="AU10" s="68"/>
      <c r="AV10" s="68"/>
      <c r="AW10" s="68"/>
      <c r="AX10" s="68"/>
      <c r="AY10" s="68"/>
      <c r="AZ10" s="68"/>
      <c r="BA10" s="68"/>
      <c r="BB10" s="68">
        <f>データ!X6</f>
        <v>687.5</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117</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116</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118</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【832.52】</v>
      </c>
      <c r="I86" s="26" t="str">
        <f>データ!CA6</f>
        <v>【60.94】</v>
      </c>
      <c r="J86" s="26" t="str">
        <f>データ!CL6</f>
        <v>【253.04】</v>
      </c>
      <c r="K86" s="26" t="str">
        <f>データ!CW6</f>
        <v>【54.84】</v>
      </c>
      <c r="L86" s="26" t="str">
        <f>データ!DH6</f>
        <v>【86.60】</v>
      </c>
      <c r="M86" s="26" t="s">
        <v>44</v>
      </c>
      <c r="N86" s="26" t="s">
        <v>44</v>
      </c>
      <c r="O86" s="26" t="str">
        <f>データ!EO6</f>
        <v>【0.16】</v>
      </c>
    </row>
  </sheetData>
  <sheetProtection algorithmName="SHA-512" hashValue="A2JCHN/lkyVjowifMCL7xC6Dg0BptLG7WCCBNOcR/8PafGqgGkUhEJknPfH/iQSkoe1spZSNLDOAUELMqaqOPw==" saltValue="Aiwgn3fdL1opbXJ+imWgk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2020</v>
      </c>
      <c r="C6" s="33">
        <f t="shared" ref="C6:X6" si="3">C7</f>
        <v>22047</v>
      </c>
      <c r="D6" s="33">
        <f t="shared" si="3"/>
        <v>47</v>
      </c>
      <c r="E6" s="33">
        <f t="shared" si="3"/>
        <v>17</v>
      </c>
      <c r="F6" s="33">
        <f t="shared" si="3"/>
        <v>5</v>
      </c>
      <c r="G6" s="33">
        <f t="shared" si="3"/>
        <v>0</v>
      </c>
      <c r="H6" s="33" t="str">
        <f t="shared" si="3"/>
        <v>青森県　黒石市</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0.34</v>
      </c>
      <c r="Q6" s="34">
        <f t="shared" si="3"/>
        <v>54.03</v>
      </c>
      <c r="R6" s="34">
        <f t="shared" si="3"/>
        <v>4045</v>
      </c>
      <c r="S6" s="34">
        <f t="shared" si="3"/>
        <v>32530</v>
      </c>
      <c r="T6" s="34">
        <f t="shared" si="3"/>
        <v>217.05</v>
      </c>
      <c r="U6" s="34">
        <f t="shared" si="3"/>
        <v>149.87</v>
      </c>
      <c r="V6" s="34">
        <f t="shared" si="3"/>
        <v>110</v>
      </c>
      <c r="W6" s="34">
        <f t="shared" si="3"/>
        <v>0.16</v>
      </c>
      <c r="X6" s="34">
        <f t="shared" si="3"/>
        <v>687.5</v>
      </c>
      <c r="Y6" s="35">
        <f>IF(Y7="",NA(),Y7)</f>
        <v>70.599999999999994</v>
      </c>
      <c r="Z6" s="35">
        <f t="shared" ref="Z6:AH6" si="4">IF(Z7="",NA(),Z7)</f>
        <v>73.040000000000006</v>
      </c>
      <c r="AA6" s="35">
        <f t="shared" si="4"/>
        <v>71.78</v>
      </c>
      <c r="AB6" s="35">
        <f t="shared" si="4"/>
        <v>74.42</v>
      </c>
      <c r="AC6" s="35">
        <f t="shared" si="4"/>
        <v>79.47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2706.28</v>
      </c>
      <c r="BG6" s="35">
        <f t="shared" ref="BG6:BO6" si="7">IF(BG7="",NA(),BG7)</f>
        <v>2871.44</v>
      </c>
      <c r="BH6" s="35">
        <f t="shared" si="7"/>
        <v>3089.66</v>
      </c>
      <c r="BI6" s="35">
        <f t="shared" si="7"/>
        <v>3151.5</v>
      </c>
      <c r="BJ6" s="35">
        <f t="shared" si="7"/>
        <v>3092.78</v>
      </c>
      <c r="BK6" s="35">
        <f t="shared" si="7"/>
        <v>974.93</v>
      </c>
      <c r="BL6" s="35">
        <f t="shared" si="7"/>
        <v>855.8</v>
      </c>
      <c r="BM6" s="35">
        <f t="shared" si="7"/>
        <v>789.46</v>
      </c>
      <c r="BN6" s="35">
        <f t="shared" si="7"/>
        <v>826.83</v>
      </c>
      <c r="BO6" s="35">
        <f t="shared" si="7"/>
        <v>867.83</v>
      </c>
      <c r="BP6" s="34" t="str">
        <f>IF(BP7="","",IF(BP7="-","【-】","【"&amp;SUBSTITUTE(TEXT(BP7,"#,##0.00"),"-","△")&amp;"】"))</f>
        <v>【832.52】</v>
      </c>
      <c r="BQ6" s="35">
        <f>IF(BQ7="",NA(),BQ7)</f>
        <v>25.5</v>
      </c>
      <c r="BR6" s="35">
        <f t="shared" ref="BR6:BZ6" si="8">IF(BR7="",NA(),BR7)</f>
        <v>20.47</v>
      </c>
      <c r="BS6" s="35">
        <f t="shared" si="8"/>
        <v>32.78</v>
      </c>
      <c r="BT6" s="35">
        <f t="shared" si="8"/>
        <v>24.94</v>
      </c>
      <c r="BU6" s="35">
        <f t="shared" si="8"/>
        <v>21.04</v>
      </c>
      <c r="BV6" s="35">
        <f t="shared" si="8"/>
        <v>55.32</v>
      </c>
      <c r="BW6" s="35">
        <f t="shared" si="8"/>
        <v>59.8</v>
      </c>
      <c r="BX6" s="35">
        <f t="shared" si="8"/>
        <v>57.77</v>
      </c>
      <c r="BY6" s="35">
        <f t="shared" si="8"/>
        <v>57.31</v>
      </c>
      <c r="BZ6" s="35">
        <f t="shared" si="8"/>
        <v>57.08</v>
      </c>
      <c r="CA6" s="34" t="str">
        <f>IF(CA7="","",IF(CA7="-","【-】","【"&amp;SUBSTITUTE(TEXT(CA7,"#,##0.00"),"-","△")&amp;"】"))</f>
        <v>【60.94】</v>
      </c>
      <c r="CB6" s="35">
        <f>IF(CB7="",NA(),CB7)</f>
        <v>901.35</v>
      </c>
      <c r="CC6" s="35">
        <f t="shared" ref="CC6:CK6" si="9">IF(CC7="",NA(),CC7)</f>
        <v>1067.46</v>
      </c>
      <c r="CD6" s="35">
        <f t="shared" si="9"/>
        <v>672.53</v>
      </c>
      <c r="CE6" s="35">
        <f t="shared" si="9"/>
        <v>876.96</v>
      </c>
      <c r="CF6" s="35">
        <f t="shared" si="9"/>
        <v>1031.18</v>
      </c>
      <c r="CG6" s="35">
        <f t="shared" si="9"/>
        <v>283.17</v>
      </c>
      <c r="CH6" s="35">
        <f t="shared" si="9"/>
        <v>263.76</v>
      </c>
      <c r="CI6" s="35">
        <f t="shared" si="9"/>
        <v>274.35000000000002</v>
      </c>
      <c r="CJ6" s="35">
        <f t="shared" si="9"/>
        <v>273.52</v>
      </c>
      <c r="CK6" s="35">
        <f t="shared" si="9"/>
        <v>274.99</v>
      </c>
      <c r="CL6" s="34" t="str">
        <f>IF(CL7="","",IF(CL7="-","【-】","【"&amp;SUBSTITUTE(TEXT(CL7,"#,##0.00"),"-","△")&amp;"】"))</f>
        <v>【253.04】</v>
      </c>
      <c r="CM6" s="35">
        <f>IF(CM7="",NA(),CM7)</f>
        <v>50</v>
      </c>
      <c r="CN6" s="35">
        <f t="shared" ref="CN6:CV6" si="10">IF(CN7="",NA(),CN7)</f>
        <v>47.62</v>
      </c>
      <c r="CO6" s="35">
        <f t="shared" si="10"/>
        <v>48.81</v>
      </c>
      <c r="CP6" s="35">
        <f t="shared" si="10"/>
        <v>47.62</v>
      </c>
      <c r="CQ6" s="35">
        <f t="shared" si="10"/>
        <v>46.43</v>
      </c>
      <c r="CR6" s="35">
        <f t="shared" si="10"/>
        <v>60.65</v>
      </c>
      <c r="CS6" s="35">
        <f t="shared" si="10"/>
        <v>51.75</v>
      </c>
      <c r="CT6" s="35">
        <f t="shared" si="10"/>
        <v>50.68</v>
      </c>
      <c r="CU6" s="35">
        <f t="shared" si="10"/>
        <v>50.14</v>
      </c>
      <c r="CV6" s="35">
        <f t="shared" si="10"/>
        <v>54.83</v>
      </c>
      <c r="CW6" s="34" t="str">
        <f>IF(CW7="","",IF(CW7="-","【-】","【"&amp;SUBSTITUTE(TEXT(CW7,"#,##0.00"),"-","△")&amp;"】"))</f>
        <v>【54.84】</v>
      </c>
      <c r="CX6" s="35">
        <f>IF(CX7="",NA(),CX7)</f>
        <v>87.6</v>
      </c>
      <c r="CY6" s="35">
        <f t="shared" ref="CY6:DG6" si="11">IF(CY7="",NA(),CY7)</f>
        <v>88.24</v>
      </c>
      <c r="CZ6" s="35">
        <f t="shared" si="11"/>
        <v>90.83</v>
      </c>
      <c r="DA6" s="35">
        <f t="shared" si="11"/>
        <v>90.43</v>
      </c>
      <c r="DB6" s="35">
        <f t="shared" si="11"/>
        <v>94.55</v>
      </c>
      <c r="DC6" s="35">
        <f t="shared" si="11"/>
        <v>84.58</v>
      </c>
      <c r="DD6" s="35">
        <f t="shared" si="11"/>
        <v>84.84</v>
      </c>
      <c r="DE6" s="35">
        <f t="shared" si="11"/>
        <v>84.86</v>
      </c>
      <c r="DF6" s="35">
        <f t="shared" si="11"/>
        <v>84.98</v>
      </c>
      <c r="DG6" s="35">
        <f t="shared" si="11"/>
        <v>84.7</v>
      </c>
      <c r="DH6" s="34" t="str">
        <f>IF(DH7="","",IF(DH7="-","【-】","【"&amp;SUBSTITUTE(TEXT(DH7,"#,##0.00"),"-","△")&amp;"】"))</f>
        <v>【86.60】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2.0499999999999998</v>
      </c>
      <c r="EK6" s="35">
        <f t="shared" si="14"/>
        <v>0.01</v>
      </c>
      <c r="EL6" s="35">
        <f t="shared" si="14"/>
        <v>0.01</v>
      </c>
      <c r="EM6" s="35">
        <f t="shared" si="14"/>
        <v>0.02</v>
      </c>
      <c r="EN6" s="35">
        <f t="shared" si="14"/>
        <v>0.25</v>
      </c>
      <c r="EO6" s="34" t="str">
        <f>IF(EO7="","",IF(EO7="-","【-】","【"&amp;SUBSTITUTE(TEXT(EO7,"#,##0.00"),"-","△")&amp;"】"))</f>
        <v>【0.16】</v>
      </c>
    </row>
    <row r="7" spans="1:145" s="36" customFormat="1" x14ac:dyDescent="0.15">
      <c r="A7" s="28"/>
      <c r="B7" s="37">
        <v>2020</v>
      </c>
      <c r="C7" s="37">
        <v>22047</v>
      </c>
      <c r="D7" s="37">
        <v>47</v>
      </c>
      <c r="E7" s="37">
        <v>17</v>
      </c>
      <c r="F7" s="37">
        <v>5</v>
      </c>
      <c r="G7" s="37">
        <v>0</v>
      </c>
      <c r="H7" s="37" t="s">
        <v>98</v>
      </c>
      <c r="I7" s="37" t="s">
        <v>99</v>
      </c>
      <c r="J7" s="37" t="s">
        <v>100</v>
      </c>
      <c r="K7" s="37" t="s">
        <v>101</v>
      </c>
      <c r="L7" s="37" t="s">
        <v>102</v>
      </c>
      <c r="M7" s="37" t="s">
        <v>103</v>
      </c>
      <c r="N7" s="38" t="s">
        <v>104</v>
      </c>
      <c r="O7" s="38" t="s">
        <v>105</v>
      </c>
      <c r="P7" s="38">
        <v>0.34</v>
      </c>
      <c r="Q7" s="38">
        <v>54.03</v>
      </c>
      <c r="R7" s="38">
        <v>4045</v>
      </c>
      <c r="S7" s="38">
        <v>32530</v>
      </c>
      <c r="T7" s="38">
        <v>217.05</v>
      </c>
      <c r="U7" s="38">
        <v>149.87</v>
      </c>
      <c r="V7" s="38">
        <v>110</v>
      </c>
      <c r="W7" s="38">
        <v>0.16</v>
      </c>
      <c r="X7" s="38">
        <v>687.5</v>
      </c>
      <c r="Y7" s="38">
        <v>70.599999999999994</v>
      </c>
      <c r="Z7" s="38">
        <v>73.040000000000006</v>
      </c>
      <c r="AA7" s="38">
        <v>71.78</v>
      </c>
      <c r="AB7" s="38">
        <v>74.42</v>
      </c>
      <c r="AC7" s="38">
        <v>79.47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2706.28</v>
      </c>
      <c r="BG7" s="38">
        <v>2871.44</v>
      </c>
      <c r="BH7" s="38">
        <v>3089.66</v>
      </c>
      <c r="BI7" s="38">
        <v>3151.5</v>
      </c>
      <c r="BJ7" s="38">
        <v>3092.78</v>
      </c>
      <c r="BK7" s="38">
        <v>974.93</v>
      </c>
      <c r="BL7" s="38">
        <v>855.8</v>
      </c>
      <c r="BM7" s="38">
        <v>789.46</v>
      </c>
      <c r="BN7" s="38">
        <v>826.83</v>
      </c>
      <c r="BO7" s="38">
        <v>867.83</v>
      </c>
      <c r="BP7" s="38">
        <v>832.52</v>
      </c>
      <c r="BQ7" s="38">
        <v>25.5</v>
      </c>
      <c r="BR7" s="38">
        <v>20.47</v>
      </c>
      <c r="BS7" s="38">
        <v>32.78</v>
      </c>
      <c r="BT7" s="38">
        <v>24.94</v>
      </c>
      <c r="BU7" s="38">
        <v>21.04</v>
      </c>
      <c r="BV7" s="38">
        <v>55.32</v>
      </c>
      <c r="BW7" s="38">
        <v>59.8</v>
      </c>
      <c r="BX7" s="38">
        <v>57.77</v>
      </c>
      <c r="BY7" s="38">
        <v>57.31</v>
      </c>
      <c r="BZ7" s="38">
        <v>57.08</v>
      </c>
      <c r="CA7" s="38">
        <v>60.94</v>
      </c>
      <c r="CB7" s="38">
        <v>901.35</v>
      </c>
      <c r="CC7" s="38">
        <v>1067.46</v>
      </c>
      <c r="CD7" s="38">
        <v>672.53</v>
      </c>
      <c r="CE7" s="38">
        <v>876.96</v>
      </c>
      <c r="CF7" s="38">
        <v>1031.18</v>
      </c>
      <c r="CG7" s="38">
        <v>283.17</v>
      </c>
      <c r="CH7" s="38">
        <v>263.76</v>
      </c>
      <c r="CI7" s="38">
        <v>274.35000000000002</v>
      </c>
      <c r="CJ7" s="38">
        <v>273.52</v>
      </c>
      <c r="CK7" s="38">
        <v>274.99</v>
      </c>
      <c r="CL7" s="38">
        <v>253.04</v>
      </c>
      <c r="CM7" s="38">
        <v>50</v>
      </c>
      <c r="CN7" s="38">
        <v>47.62</v>
      </c>
      <c r="CO7" s="38">
        <v>48.81</v>
      </c>
      <c r="CP7" s="38">
        <v>47.62</v>
      </c>
      <c r="CQ7" s="38">
        <v>46.43</v>
      </c>
      <c r="CR7" s="38">
        <v>60.65</v>
      </c>
      <c r="CS7" s="38">
        <v>51.75</v>
      </c>
      <c r="CT7" s="38">
        <v>50.68</v>
      </c>
      <c r="CU7" s="38">
        <v>50.14</v>
      </c>
      <c r="CV7" s="38">
        <v>54.83</v>
      </c>
      <c r="CW7" s="38">
        <v>54.84</v>
      </c>
      <c r="CX7" s="38">
        <v>87.6</v>
      </c>
      <c r="CY7" s="38">
        <v>88.24</v>
      </c>
      <c r="CZ7" s="38">
        <v>90.83</v>
      </c>
      <c r="DA7" s="38">
        <v>90.43</v>
      </c>
      <c r="DB7" s="38">
        <v>94.55</v>
      </c>
      <c r="DC7" s="38">
        <v>84.58</v>
      </c>
      <c r="DD7" s="38">
        <v>84.84</v>
      </c>
      <c r="DE7" s="38">
        <v>84.86</v>
      </c>
      <c r="DF7" s="38">
        <v>84.98</v>
      </c>
      <c r="DG7" s="38">
        <v>84.7</v>
      </c>
      <c r="DH7" s="38">
        <v>86.6</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2.0499999999999998</v>
      </c>
      <c r="EK7" s="38">
        <v>0.01</v>
      </c>
      <c r="EL7" s="38">
        <v>0.01</v>
      </c>
      <c r="EM7" s="38">
        <v>0.02</v>
      </c>
      <c r="EN7" s="38">
        <v>0.25</v>
      </c>
      <c r="EO7" s="38">
        <v>0.16</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111</v>
      </c>
    </row>
    <row r="12" spans="1:145" x14ac:dyDescent="0.15">
      <c r="B12">
        <v>1</v>
      </c>
      <c r="C12">
        <v>1</v>
      </c>
      <c r="D12">
        <v>1</v>
      </c>
      <c r="E12">
        <v>1</v>
      </c>
      <c r="F12">
        <v>2</v>
      </c>
      <c r="G12" t="s">
        <v>112</v>
      </c>
    </row>
    <row r="13" spans="1:145" x14ac:dyDescent="0.15">
      <c r="B13" t="s">
        <v>113</v>
      </c>
      <c r="C13" t="s">
        <v>113</v>
      </c>
      <c r="D13" t="s">
        <v>113</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鈴木 公太</cp:lastModifiedBy>
  <dcterms:created xsi:type="dcterms:W3CDTF">2021-12-03T07:54:14Z</dcterms:created>
  <dcterms:modified xsi:type="dcterms:W3CDTF">2022-01-13T02:21:00Z</dcterms:modified>
  <cp:category/>
</cp:coreProperties>
</file>